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535" windowHeight="2835" activeTab="0"/>
  </bookViews>
  <sheets>
    <sheet name="ปร.6" sheetId="1" r:id="rId1"/>
    <sheet name="ปร.5" sheetId="2" r:id="rId2"/>
    <sheet name="ปร.4" sheetId="3" r:id="rId3"/>
  </sheets>
  <externalReferences>
    <externalReference r:id="rId6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<sst xmlns="http://schemas.openxmlformats.org/spreadsheetml/2006/main" count="134" uniqueCount="99">
  <si>
    <t xml:space="preserve">               แบบปร. 4</t>
  </si>
  <si>
    <t>ลำดับที่</t>
  </si>
  <si>
    <t>รายการ</t>
  </si>
  <si>
    <t>จำนวน</t>
  </si>
  <si>
    <t>หน่วย</t>
  </si>
  <si>
    <t>ราคาค่าวัสดุ</t>
  </si>
  <si>
    <t>ราคาค่าแรงงาน</t>
  </si>
  <si>
    <t>รวมราคา</t>
  </si>
  <si>
    <t>หมายเหตุ</t>
  </si>
  <si>
    <t>ราคา/หน่วย</t>
  </si>
  <si>
    <t>รวม</t>
  </si>
  <si>
    <t>(บาท)</t>
  </si>
  <si>
    <t>ชุด</t>
  </si>
  <si>
    <t>แบบรายการประมาณการ</t>
  </si>
  <si>
    <t xml:space="preserve"> เทศบาลตำบลเจดีย์หลวง อำเภอแม่สรวย  จังหวัดเชียงราย</t>
  </si>
  <si>
    <t>เทศบาลตำบลเจดีย์หลวงกำหนด</t>
  </si>
  <si>
    <t xml:space="preserve">แบบ   </t>
  </si>
  <si>
    <t xml:space="preserve"> </t>
  </si>
  <si>
    <t>หัวหน้าฝ่ายแบบแผนและก่อสร้าง</t>
  </si>
  <si>
    <t>(ลงชื่อ)............................................................................</t>
  </si>
  <si>
    <t>แบบ ปร.5</t>
  </si>
  <si>
    <t>ส่วนราชการ  เทศบาลตำบลเจดีย์หลวง</t>
  </si>
  <si>
    <t>แบบเลขที่</t>
  </si>
  <si>
    <t xml:space="preserve">ประมาณการตามแบบ ปร.4 </t>
  </si>
  <si>
    <t xml:space="preserve">จำนวน         </t>
  </si>
  <si>
    <t>แผ่น</t>
  </si>
  <si>
    <t>รวมค่างานต้นทุน
(บาท)</t>
  </si>
  <si>
    <t>Factor F</t>
  </si>
  <si>
    <t>รวมค่าก่อสร้าง
(บาท)</t>
  </si>
  <si>
    <t>-</t>
  </si>
  <si>
    <t>ป้ายโครงการ -  ป้าย</t>
  </si>
  <si>
    <t xml:space="preserve"> เงื่อนไขการใช้ตาราง Factor F  </t>
  </si>
  <si>
    <t>Factor F    งานอาคาร</t>
  </si>
  <si>
    <t xml:space="preserve"> - ดอกเบี้ยเงินกู้</t>
  </si>
  <si>
    <t xml:space="preserve"> - ภาษี</t>
  </si>
  <si>
    <t xml:space="preserve"> - เงินล่วงหน้าจ่าย</t>
  </si>
  <si>
    <t xml:space="preserve"> - เงินประกันผลงานหัก</t>
  </si>
  <si>
    <t>สรุป</t>
  </si>
  <si>
    <t>รวมค่าวัสดุป็นเงินทั้งสิ้น</t>
  </si>
  <si>
    <t>คิดเพียง</t>
  </si>
  <si>
    <t xml:space="preserve">(ตัวอักษร) </t>
  </si>
  <si>
    <t xml:space="preserve">ขนาดเนื้อที่อาคาร    จำนวน   </t>
  </si>
  <si>
    <t>ม.             เฉลี่ย</t>
  </si>
  <si>
    <t>บาท/ตร.ม.</t>
  </si>
  <si>
    <t>(ลงชื่อ)    ......................................................</t>
  </si>
  <si>
    <t>ตามแบบของเทศบาลตำบลเจดีย์หลวง</t>
  </si>
  <si>
    <t>ค่าก่อสร้าง</t>
  </si>
  <si>
    <t>กลุ่มงาน   อาคาร</t>
  </si>
  <si>
    <t>รวมค่าก่อสร้างทั้งโครงการ</t>
  </si>
  <si>
    <t>ตัวอักษร</t>
  </si>
  <si>
    <t>ขนาดหรือเนื้อที่อาคาร  จำนวน</t>
  </si>
  <si>
    <t>(ลงชื่อ)</t>
  </si>
  <si>
    <t>......................................................</t>
  </si>
  <si>
    <t>ค่าวัสดุและแรงงาน</t>
  </si>
  <si>
    <t>งานเดินสายสัญญาณ</t>
  </si>
  <si>
    <t>ม.</t>
  </si>
  <si>
    <t>งานซ่อมแซมลำโพง Horn speeker เดิม</t>
  </si>
  <si>
    <t>ตัว</t>
  </si>
  <si>
    <t>รวมหมวดงานวิศวกรรมโครงสร้าง</t>
  </si>
  <si>
    <t>งานครุภัณฑ์</t>
  </si>
  <si>
    <t>เครื่อง</t>
  </si>
  <si>
    <t xml:space="preserve"> - ไมค์สาย  แบบไดนามิค</t>
  </si>
  <si>
    <t xml:space="preserve"> - ลำโพงฮอร์น Horn speeker + line</t>
  </si>
  <si>
    <t>(ลงชื่อ) ............................................................</t>
  </si>
  <si>
    <t>(ลงชื่อ) ...........................................................</t>
  </si>
  <si>
    <t>ค่าวัสดุครุภัณฑ์</t>
  </si>
  <si>
    <t>งานตรวจซ่อมบำรุงลำโพงฮอร์น Horn speeker</t>
  </si>
  <si>
    <t>งานอุปกรณ์เบ็ดเตล็ด</t>
  </si>
  <si>
    <t>.</t>
  </si>
  <si>
    <t>ระบบเสียงตามสาย</t>
  </si>
  <si>
    <t>สถานที่ก่อสร้าง  หมู่ 8   บ้านห้วยหมอเฒ่า  ตำบลเจดีย์หลวง  อำเภอแม่สรวย  จังหวัดเชียงราย</t>
  </si>
  <si>
    <t>งบ   204500</t>
  </si>
  <si>
    <t>งบ</t>
  </si>
  <si>
    <t>งบ 204500</t>
  </si>
  <si>
    <t>(นายสมรส   ประสมสวย)</t>
  </si>
  <si>
    <t>ค่าแรงติดตั้งละทดสอบกระจายเสียง(37% ของวัสดุ)</t>
  </si>
  <si>
    <t xml:space="preserve">         ( นายศิวกร   ใจบุญมี )</t>
  </si>
  <si>
    <t>(นางสาวมานิสา   บุญหล้า)</t>
  </si>
  <si>
    <t>นักจัดการงานทั่วไป</t>
  </si>
  <si>
    <t>หัวหน้าสำนักปลัด</t>
  </si>
  <si>
    <t>คณะกรรมการกำหนดราคากลาง</t>
  </si>
  <si>
    <t>ประธานคณะกรรมการกำหนดราคากลาง</t>
  </si>
  <si>
    <t>กรรมการกำหนดราคากลาง</t>
  </si>
  <si>
    <t>โครงการปรับปรุงระบบเสียงตามสายหมู่บ้านห้วยหมอเฒ่า  หมู่ที่ 8</t>
  </si>
  <si>
    <t>เมื่อวันที่</t>
  </si>
  <si>
    <t>กำหนดราคากลาง              เมื่อวันที่</t>
  </si>
  <si>
    <t>แบบเลขที่……/2561</t>
  </si>
  <si>
    <t>……/2561</t>
  </si>
  <si>
    <t>แบบสรุปราคาประมาณการค่าก่อสร้างเป็นราคากลาง</t>
  </si>
  <si>
    <t xml:space="preserve">สรุปผลการประมาณราคาค่าก่อสร้างเป็นราคากลาง  </t>
  </si>
  <si>
    <t xml:space="preserve"> - แอมป์ขยายเสียง ไม่น้อยกว่า 1500 W+line</t>
  </si>
  <si>
    <t>ปริมาณงาน  ชุดกระจายเสียง 1 ชุด พร้อมเพิ่ม Horn Speeker  4 ตัว ซ่อมแซม 4 ตัว</t>
  </si>
  <si>
    <t>ปลัดเทศบาลตำบลเจดีย์หลวง</t>
  </si>
  <si>
    <t>( นางสาวอรนลิน  ลีลาภัทรเดช )</t>
  </si>
  <si>
    <t>เห็นชอบ</t>
  </si>
  <si>
    <t>นายกเทศมนตรีตำบลเจดีย์หลวง</t>
  </si>
  <si>
    <t>( นายแจ๊ก   ธิสงค์ )</t>
  </si>
  <si>
    <t>อนุมัติ</t>
  </si>
  <si>
    <t xml:space="preserve">(ลงชื่อ)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</si>
</sst>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1041E]d\ mmmm\ yyyy;@"/>
    <numFmt numFmtId="189" formatCode="_(* #,##0.00_);_(* \(#,##0.00\);_(* &quot;-&quot;??_);_(@_)"/>
    <numFmt numFmtId="190" formatCode="0.0000"/>
    <numFmt numFmtId="191" formatCode="d\ ดดดด\ &quot;พ.ศ.&quot;\ bbbb"/>
    <numFmt numFmtId="192" formatCode="[$-1070000]d/mm/yyyy;@"/>
    <numFmt numFmtId="193" formatCode="[$-D07041E]d\ mmmm\ yyyy;@"/>
    <numFmt numFmtId="194" formatCode="[$-107041E]d\ mmmm\ yyyy;@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4"/>
      <name val="Angsana New"/>
      <family val="1"/>
    </font>
    <font>
      <b/>
      <sz val="13"/>
      <name val="TH SarabunPSK"/>
      <family val="2"/>
    </font>
    <font>
      <b/>
      <u val="single"/>
      <sz val="13"/>
      <name val="TH SarabunPSK"/>
      <family val="2"/>
    </font>
    <font>
      <b/>
      <sz val="12"/>
      <name val="TH SarabunPSK"/>
      <family val="2"/>
    </font>
    <font>
      <b/>
      <sz val="14"/>
      <name val="Angsana New"/>
      <family val="1"/>
    </font>
    <font>
      <sz val="14"/>
      <name val="CordiaUPC"/>
      <family val="2"/>
    </font>
    <font>
      <sz val="14"/>
      <color indexed="22"/>
      <name val="TH SarabunPSK"/>
      <family val="2"/>
    </font>
    <font>
      <sz val="14"/>
      <color indexed="22"/>
      <name val="Angsana New"/>
      <family val="1"/>
    </font>
    <font>
      <b/>
      <u val="single"/>
      <sz val="14"/>
      <name val="Angsana New"/>
      <family val="1"/>
    </font>
    <font>
      <b/>
      <u val="single"/>
      <sz val="16"/>
      <name val="Angsana New"/>
      <family val="1"/>
    </font>
    <font>
      <b/>
      <sz val="10"/>
      <name val="TH SarabunPSK"/>
      <family val="2"/>
    </font>
    <font>
      <b/>
      <sz val="14"/>
      <color indexed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47">
      <alignment/>
      <protection/>
    </xf>
    <xf numFmtId="0" fontId="3" fillId="0" borderId="0" xfId="47" applyFont="1">
      <alignment/>
      <protection/>
    </xf>
    <xf numFmtId="0" fontId="3" fillId="0" borderId="0" xfId="47" applyFont="1" applyBorder="1">
      <alignment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6" fillId="0" borderId="10" xfId="47" applyFont="1" applyBorder="1">
      <alignment/>
      <protection/>
    </xf>
    <xf numFmtId="0" fontId="5" fillId="0" borderId="10" xfId="47" applyFont="1" applyBorder="1">
      <alignment/>
      <protection/>
    </xf>
    <xf numFmtId="188" fontId="3" fillId="0" borderId="0" xfId="47" applyNumberFormat="1" applyFont="1" applyAlignment="1">
      <alignment horizontal="center"/>
      <protection/>
    </xf>
    <xf numFmtId="43" fontId="3" fillId="0" borderId="0" xfId="38" applyFont="1" applyAlignment="1">
      <alignment horizontal="center"/>
    </xf>
    <xf numFmtId="0" fontId="4" fillId="0" borderId="0" xfId="47" applyFont="1" applyAlignment="1">
      <alignment horizontal="left"/>
      <protection/>
    </xf>
    <xf numFmtId="14" fontId="3" fillId="0" borderId="0" xfId="47" applyNumberFormat="1" applyFont="1" applyAlignment="1">
      <alignment horizontal="center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Border="1" applyAlignment="1">
      <alignment horizontal="center" vertical="center"/>
      <protection/>
    </xf>
    <xf numFmtId="4" fontId="4" fillId="0" borderId="0" xfId="47" applyNumberFormat="1" applyFont="1" applyBorder="1">
      <alignment/>
      <protection/>
    </xf>
    <xf numFmtId="43" fontId="9" fillId="0" borderId="10" xfId="38" applyFont="1" applyBorder="1" applyAlignment="1">
      <alignment horizontal="center"/>
    </xf>
    <xf numFmtId="0" fontId="9" fillId="0" borderId="11" xfId="47" applyFont="1" applyBorder="1" applyAlignment="1">
      <alignment horizontal="center"/>
      <protection/>
    </xf>
    <xf numFmtId="43" fontId="9" fillId="0" borderId="11" xfId="38" applyFont="1" applyBorder="1" applyAlignment="1">
      <alignment horizontal="center"/>
    </xf>
    <xf numFmtId="0" fontId="6" fillId="0" borderId="12" xfId="47" applyFont="1" applyBorder="1">
      <alignment/>
      <protection/>
    </xf>
    <xf numFmtId="0" fontId="9" fillId="0" borderId="10" xfId="47" applyFont="1" applyBorder="1" applyAlignment="1">
      <alignment horizontal="center" vertical="center" shrinkToFit="1"/>
      <protection/>
    </xf>
    <xf numFmtId="0" fontId="10" fillId="0" borderId="10" xfId="47" applyFont="1" applyBorder="1" applyAlignment="1">
      <alignment horizontal="left" vertical="center" shrinkToFit="1"/>
      <protection/>
    </xf>
    <xf numFmtId="0" fontId="6" fillId="0" borderId="10" xfId="47" applyFont="1" applyBorder="1" applyAlignment="1">
      <alignment vertical="center" shrinkToFit="1"/>
      <protection/>
    </xf>
    <xf numFmtId="0" fontId="6" fillId="0" borderId="10" xfId="47" applyFont="1" applyBorder="1" applyAlignment="1">
      <alignment horizontal="center" vertical="center" shrinkToFit="1"/>
      <protection/>
    </xf>
    <xf numFmtId="0" fontId="9" fillId="0" borderId="10" xfId="47" applyFont="1" applyBorder="1" applyAlignment="1">
      <alignment horizontal="center"/>
      <protection/>
    </xf>
    <xf numFmtId="1" fontId="6" fillId="0" borderId="10" xfId="47" applyNumberFormat="1" applyFont="1" applyBorder="1" applyAlignment="1">
      <alignment horizontal="center"/>
      <protection/>
    </xf>
    <xf numFmtId="187" fontId="6" fillId="0" borderId="10" xfId="47" applyNumberFormat="1" applyFont="1" applyBorder="1" applyAlignment="1">
      <alignment horizontal="center"/>
      <protection/>
    </xf>
    <xf numFmtId="0" fontId="6" fillId="0" borderId="10" xfId="47" applyFont="1" applyBorder="1" applyAlignment="1">
      <alignment horizontal="center"/>
      <protection/>
    </xf>
    <xf numFmtId="4" fontId="5" fillId="0" borderId="10" xfId="47" applyNumberFormat="1" applyFont="1" applyBorder="1" applyAlignment="1">
      <alignment horizontal="center"/>
      <protection/>
    </xf>
    <xf numFmtId="0" fontId="5" fillId="0" borderId="10" xfId="47" applyFont="1" applyBorder="1" applyAlignment="1">
      <alignment horizontal="center"/>
      <protection/>
    </xf>
    <xf numFmtId="4" fontId="5" fillId="0" borderId="10" xfId="47" applyNumberFormat="1" applyFont="1" applyBorder="1">
      <alignment/>
      <protection/>
    </xf>
    <xf numFmtId="4" fontId="11" fillId="0" borderId="10" xfId="47" applyNumberFormat="1" applyFont="1" applyBorder="1">
      <alignment/>
      <protection/>
    </xf>
    <xf numFmtId="2" fontId="5" fillId="0" borderId="10" xfId="47" applyNumberFormat="1" applyFont="1" applyBorder="1" applyAlignment="1">
      <alignment horizontal="center"/>
      <protection/>
    </xf>
    <xf numFmtId="0" fontId="62" fillId="0" borderId="0" xfId="0" applyFont="1" applyAlignment="1">
      <alignment/>
    </xf>
    <xf numFmtId="0" fontId="13" fillId="0" borderId="0" xfId="50">
      <alignment/>
      <protection/>
    </xf>
    <xf numFmtId="0" fontId="3" fillId="0" borderId="0" xfId="50" applyFont="1">
      <alignment/>
      <protection/>
    </xf>
    <xf numFmtId="0" fontId="3" fillId="0" borderId="0" xfId="50" applyFont="1" applyAlignment="1">
      <alignment horizontal="center"/>
      <protection/>
    </xf>
    <xf numFmtId="0" fontId="4" fillId="0" borderId="0" xfId="52" applyFont="1" applyAlignment="1">
      <alignment/>
      <protection/>
    </xf>
    <xf numFmtId="0" fontId="3" fillId="0" borderId="0" xfId="50" applyFont="1" applyBorder="1">
      <alignment/>
      <protection/>
    </xf>
    <xf numFmtId="0" fontId="14" fillId="0" borderId="0" xfId="50" applyFont="1">
      <alignment/>
      <protection/>
    </xf>
    <xf numFmtId="0" fontId="4" fillId="0" borderId="0" xfId="50" applyFont="1" applyAlignment="1">
      <alignment/>
      <protection/>
    </xf>
    <xf numFmtId="0" fontId="3" fillId="0" borderId="0" xfId="50" applyFont="1" applyAlignment="1">
      <alignment/>
      <protection/>
    </xf>
    <xf numFmtId="0" fontId="4" fillId="0" borderId="0" xfId="50" applyFont="1">
      <alignment/>
      <protection/>
    </xf>
    <xf numFmtId="0" fontId="4" fillId="0" borderId="0" xfId="50" applyFont="1" applyBorder="1">
      <alignment/>
      <protection/>
    </xf>
    <xf numFmtId="0" fontId="3" fillId="0" borderId="10" xfId="50" applyFont="1" applyBorder="1">
      <alignment/>
      <protection/>
    </xf>
    <xf numFmtId="0" fontId="12" fillId="0" borderId="0" xfId="50" applyFont="1" applyAlignment="1">
      <alignment/>
      <protection/>
    </xf>
    <xf numFmtId="0" fontId="12" fillId="0" borderId="0" xfId="50" applyFont="1">
      <alignment/>
      <protection/>
    </xf>
    <xf numFmtId="0" fontId="8" fillId="0" borderId="0" xfId="52" applyFont="1" applyFill="1" applyBorder="1" applyAlignment="1">
      <alignment horizontal="center"/>
      <protection/>
    </xf>
    <xf numFmtId="0" fontId="8" fillId="0" borderId="0" xfId="50" applyFont="1" applyBorder="1" applyAlignment="1">
      <alignment/>
      <protection/>
    </xf>
    <xf numFmtId="0" fontId="16" fillId="0" borderId="0" xfId="52" applyFont="1" applyBorder="1" applyAlignment="1">
      <alignment horizontal="center"/>
      <protection/>
    </xf>
    <xf numFmtId="0" fontId="8" fillId="0" borderId="0" xfId="50" applyFont="1" applyAlignment="1">
      <alignment horizontal="left"/>
      <protection/>
    </xf>
    <xf numFmtId="0" fontId="12" fillId="0" borderId="0" xfId="50" applyFont="1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3" xfId="50" applyFont="1" applyBorder="1" applyAlignment="1">
      <alignment/>
      <protection/>
    </xf>
    <xf numFmtId="0" fontId="8" fillId="0" borderId="13" xfId="50" applyFont="1" applyBorder="1">
      <alignment/>
      <protection/>
    </xf>
    <xf numFmtId="3" fontId="8" fillId="0" borderId="10" xfId="52" applyNumberFormat="1" applyFont="1" applyBorder="1" applyAlignment="1">
      <alignment horizontal="center"/>
      <protection/>
    </xf>
    <xf numFmtId="0" fontId="12" fillId="0" borderId="14" xfId="50" applyFont="1" applyBorder="1" applyAlignment="1">
      <alignment horizontal="center"/>
      <protection/>
    </xf>
    <xf numFmtId="0" fontId="8" fillId="0" borderId="15" xfId="52" applyFont="1" applyBorder="1" applyAlignment="1">
      <alignment horizontal="left"/>
      <protection/>
    </xf>
    <xf numFmtId="0" fontId="16" fillId="0" borderId="16" xfId="52" applyFont="1" applyBorder="1" applyAlignment="1">
      <alignment horizontal="left"/>
      <protection/>
    </xf>
    <xf numFmtId="4" fontId="8" fillId="0" borderId="16" xfId="52" applyNumberFormat="1" applyFont="1" applyBorder="1" applyAlignment="1">
      <alignment/>
      <protection/>
    </xf>
    <xf numFmtId="0" fontId="8" fillId="0" borderId="15" xfId="52" applyFont="1" applyFill="1" applyBorder="1" applyAlignment="1">
      <alignment horizontal="center"/>
      <protection/>
    </xf>
    <xf numFmtId="0" fontId="8" fillId="0" borderId="10" xfId="50" applyFont="1" applyBorder="1" applyAlignment="1">
      <alignment/>
      <protection/>
    </xf>
    <xf numFmtId="4" fontId="12" fillId="0" borderId="15" xfId="39" applyNumberFormat="1" applyFont="1" applyBorder="1" applyAlignment="1">
      <alignment/>
    </xf>
    <xf numFmtId="0" fontId="8" fillId="0" borderId="16" xfId="50" applyFont="1" applyBorder="1">
      <alignment/>
      <protection/>
    </xf>
    <xf numFmtId="0" fontId="12" fillId="0" borderId="0" xfId="50" applyFont="1" applyBorder="1" applyAlignment="1">
      <alignment/>
      <protection/>
    </xf>
    <xf numFmtId="2" fontId="12" fillId="0" borderId="0" xfId="50" applyNumberFormat="1" applyFont="1" applyBorder="1" applyAlignment="1">
      <alignment horizontal="center"/>
      <protection/>
    </xf>
    <xf numFmtId="0" fontId="12" fillId="0" borderId="0" xfId="52" applyFont="1" applyBorder="1" applyAlignment="1">
      <alignment horizontal="center"/>
      <protection/>
    </xf>
    <xf numFmtId="0" fontId="12" fillId="0" borderId="0" xfId="52" applyFont="1" applyBorder="1" applyAlignment="1">
      <alignment horizontal="right"/>
      <protection/>
    </xf>
    <xf numFmtId="4" fontId="12" fillId="0" borderId="0" xfId="39" applyNumberFormat="1" applyFont="1" applyBorder="1" applyAlignment="1">
      <alignment horizontal="center"/>
    </xf>
    <xf numFmtId="0" fontId="8" fillId="0" borderId="17" xfId="50" applyFont="1" applyBorder="1">
      <alignment/>
      <protection/>
    </xf>
    <xf numFmtId="0" fontId="8" fillId="0" borderId="18" xfId="50" applyFont="1" applyBorder="1" applyAlignment="1">
      <alignment horizontal="left"/>
      <protection/>
    </xf>
    <xf numFmtId="0" fontId="8" fillId="0" borderId="19" xfId="50" applyFont="1" applyBorder="1" applyAlignment="1">
      <alignment horizontal="left"/>
      <protection/>
    </xf>
    <xf numFmtId="0" fontId="4" fillId="0" borderId="0" xfId="50" applyFont="1" applyAlignment="1">
      <alignment horizontal="left"/>
      <protection/>
    </xf>
    <xf numFmtId="4" fontId="3" fillId="0" borderId="10" xfId="52" applyNumberFormat="1" applyFont="1" applyBorder="1" applyAlignment="1">
      <alignment horizontal="center"/>
      <protection/>
    </xf>
    <xf numFmtId="0" fontId="4" fillId="0" borderId="0" xfId="50" applyFont="1" applyAlignment="1" quotePrefix="1">
      <alignment/>
      <protection/>
    </xf>
    <xf numFmtId="0" fontId="3" fillId="0" borderId="0" xfId="52" applyFont="1">
      <alignment/>
      <protection/>
    </xf>
    <xf numFmtId="0" fontId="4" fillId="0" borderId="11" xfId="52" applyFont="1" applyFill="1" applyBorder="1" applyAlignment="1">
      <alignment horizontal="center" vertical="center" shrinkToFit="1"/>
      <protection/>
    </xf>
    <xf numFmtId="0" fontId="8" fillId="0" borderId="17" xfId="50" applyFont="1" applyBorder="1" applyAlignment="1">
      <alignment/>
      <protection/>
    </xf>
    <xf numFmtId="0" fontId="18" fillId="0" borderId="0" xfId="50" applyFont="1">
      <alignment/>
      <protection/>
    </xf>
    <xf numFmtId="0" fontId="4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43" fontId="4" fillId="0" borderId="0" xfId="50" applyNumberFormat="1" applyFont="1" applyAlignment="1">
      <alignment horizontal="left"/>
      <protection/>
    </xf>
    <xf numFmtId="0" fontId="3" fillId="0" borderId="20" xfId="50" applyFont="1" applyBorder="1" applyAlignment="1">
      <alignment/>
      <protection/>
    </xf>
    <xf numFmtId="191" fontId="19" fillId="0" borderId="20" xfId="50" applyNumberFormat="1" applyFont="1" applyFill="1" applyBorder="1" applyAlignment="1" applyProtection="1">
      <alignment/>
      <protection locked="0"/>
    </xf>
    <xf numFmtId="0" fontId="3" fillId="0" borderId="20" xfId="52" applyFont="1" applyBorder="1" applyAlignment="1">
      <alignment/>
      <protection/>
    </xf>
    <xf numFmtId="0" fontId="4" fillId="0" borderId="10" xfId="52" applyFont="1" applyBorder="1" applyAlignment="1">
      <alignment horizontal="center" vertical="center" shrinkToFit="1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shrinkToFit="1"/>
      <protection/>
    </xf>
    <xf numFmtId="0" fontId="4" fillId="0" borderId="16" xfId="50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0" xfId="50" applyFont="1" applyBorder="1" applyAlignment="1">
      <alignment horizontal="left"/>
      <protection/>
    </xf>
    <xf numFmtId="4" fontId="3" fillId="0" borderId="21" xfId="52" applyNumberFormat="1" applyFont="1" applyBorder="1" applyAlignment="1">
      <alignment horizontal="center"/>
      <protection/>
    </xf>
    <xf numFmtId="190" fontId="3" fillId="0" borderId="21" xfId="52" applyNumberFormat="1" applyFont="1" applyBorder="1" applyAlignment="1">
      <alignment horizontal="center"/>
      <protection/>
    </xf>
    <xf numFmtId="0" fontId="3" fillId="0" borderId="22" xfId="50" applyFont="1" applyBorder="1">
      <alignment/>
      <protection/>
    </xf>
    <xf numFmtId="0" fontId="3" fillId="0" borderId="23" xfId="50" applyFont="1" applyBorder="1">
      <alignment/>
      <protection/>
    </xf>
    <xf numFmtId="0" fontId="3" fillId="0" borderId="13" xfId="50" applyFont="1" applyBorder="1">
      <alignment/>
      <protection/>
    </xf>
    <xf numFmtId="0" fontId="3" fillId="0" borderId="17" xfId="50" applyFont="1" applyBorder="1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3" xfId="50" applyFont="1" applyBorder="1" applyAlignment="1">
      <alignment/>
      <protection/>
    </xf>
    <xf numFmtId="9" fontId="3" fillId="0" borderId="17" xfId="50" applyNumberFormat="1" applyFont="1" applyBorder="1" applyAlignment="1">
      <alignment horizontal="center"/>
      <protection/>
    </xf>
    <xf numFmtId="0" fontId="3" fillId="0" borderId="13" xfId="50" applyFont="1" applyBorder="1" applyAlignment="1" quotePrefix="1">
      <alignment horizontal="left"/>
      <protection/>
    </xf>
    <xf numFmtId="0" fontId="13" fillId="0" borderId="0" xfId="5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/>
      <protection/>
    </xf>
    <xf numFmtId="4" fontId="4" fillId="0" borderId="0" xfId="40" applyNumberFormat="1" applyFont="1" applyBorder="1" applyAlignment="1">
      <alignment horizontal="left"/>
    </xf>
    <xf numFmtId="0" fontId="8" fillId="0" borderId="0" xfId="51" applyFont="1">
      <alignment/>
      <protection/>
    </xf>
    <xf numFmtId="0" fontId="12" fillId="0" borderId="0" xfId="51" applyFont="1" applyBorder="1" applyAlignment="1">
      <alignment horizontal="center"/>
      <protection/>
    </xf>
    <xf numFmtId="0" fontId="12" fillId="0" borderId="0" xfId="51" applyFont="1" applyBorder="1" applyAlignment="1">
      <alignment horizontal="left"/>
      <protection/>
    </xf>
    <xf numFmtId="0" fontId="12" fillId="0" borderId="0" xfId="52" applyFont="1" applyAlignment="1">
      <alignment/>
      <protection/>
    </xf>
    <xf numFmtId="0" fontId="8" fillId="0" borderId="0" xfId="51" applyFont="1" applyBorder="1">
      <alignment/>
      <protection/>
    </xf>
    <xf numFmtId="0" fontId="15" fillId="0" borderId="0" xfId="51" applyFont="1">
      <alignment/>
      <protection/>
    </xf>
    <xf numFmtId="0" fontId="12" fillId="0" borderId="0" xfId="51" applyFont="1" applyAlignment="1">
      <alignment/>
      <protection/>
    </xf>
    <xf numFmtId="0" fontId="12" fillId="0" borderId="0" xfId="51" applyFont="1" applyAlignment="1">
      <alignment horizontal="left"/>
      <protection/>
    </xf>
    <xf numFmtId="0" fontId="12" fillId="0" borderId="0" xfId="51" applyFont="1">
      <alignment/>
      <protection/>
    </xf>
    <xf numFmtId="0" fontId="8" fillId="0" borderId="0" xfId="51" applyFont="1" applyAlignment="1">
      <alignment horizontal="left"/>
      <protection/>
    </xf>
    <xf numFmtId="0" fontId="12" fillId="0" borderId="0" xfId="51" applyFont="1" applyBorder="1">
      <alignment/>
      <protection/>
    </xf>
    <xf numFmtId="0" fontId="12" fillId="0" borderId="0" xfId="51" applyFont="1" applyBorder="1" applyAlignment="1">
      <alignment/>
      <protection/>
    </xf>
    <xf numFmtId="0" fontId="63" fillId="0" borderId="0" xfId="51" applyFont="1">
      <alignment/>
      <protection/>
    </xf>
    <xf numFmtId="0" fontId="64" fillId="0" borderId="0" xfId="51" applyFont="1" applyAlignment="1">
      <alignment/>
      <protection/>
    </xf>
    <xf numFmtId="0" fontId="63" fillId="0" borderId="10" xfId="51" applyFont="1" applyBorder="1" applyAlignment="1">
      <alignment horizontal="center" vertical="center"/>
      <protection/>
    </xf>
    <xf numFmtId="43" fontId="63" fillId="0" borderId="10" xfId="51" applyNumberFormat="1" applyFont="1" applyBorder="1" applyAlignment="1">
      <alignment horizontal="center" vertical="center"/>
      <protection/>
    </xf>
    <xf numFmtId="0" fontId="63" fillId="0" borderId="10" xfId="51" applyFont="1" applyBorder="1">
      <alignment/>
      <protection/>
    </xf>
    <xf numFmtId="43" fontId="63" fillId="0" borderId="10" xfId="51" applyNumberFormat="1" applyFont="1" applyBorder="1">
      <alignment/>
      <protection/>
    </xf>
    <xf numFmtId="0" fontId="63" fillId="0" borderId="0" xfId="51" applyFont="1" applyBorder="1">
      <alignment/>
      <protection/>
    </xf>
    <xf numFmtId="43" fontId="63" fillId="0" borderId="0" xfId="51" applyNumberFormat="1" applyFont="1" applyBorder="1" applyAlignment="1">
      <alignment horizontal="center"/>
      <protection/>
    </xf>
    <xf numFmtId="43" fontId="63" fillId="0" borderId="0" xfId="40" applyNumberFormat="1" applyFont="1" applyBorder="1" applyAlignment="1">
      <alignment horizontal="center"/>
    </xf>
    <xf numFmtId="0" fontId="65" fillId="0" borderId="0" xfId="51" applyFont="1" applyBorder="1" applyAlignment="1">
      <alignment horizontal="left"/>
      <protection/>
    </xf>
    <xf numFmtId="0" fontId="65" fillId="0" borderId="0" xfId="51" applyFont="1" applyBorder="1" applyAlignment="1">
      <alignment horizontal="center"/>
      <protection/>
    </xf>
    <xf numFmtId="0" fontId="66" fillId="0" borderId="0" xfId="51" applyFont="1" applyBorder="1" applyAlignment="1">
      <alignment horizontal="center" vertical="center"/>
      <protection/>
    </xf>
    <xf numFmtId="0" fontId="12" fillId="0" borderId="0" xfId="51" applyFont="1" applyAlignment="1">
      <alignment horizontal="center"/>
      <protection/>
    </xf>
    <xf numFmtId="0" fontId="9" fillId="0" borderId="10" xfId="47" applyFont="1" applyBorder="1" applyAlignment="1">
      <alignment horizontal="left" vertical="center"/>
      <protection/>
    </xf>
    <xf numFmtId="0" fontId="3" fillId="0" borderId="0" xfId="52" applyFont="1" applyFill="1" applyBorder="1" applyAlignment="1">
      <alignment horizontal="left"/>
      <protection/>
    </xf>
    <xf numFmtId="0" fontId="67" fillId="0" borderId="0" xfId="0" applyFont="1" applyAlignment="1">
      <alignment/>
    </xf>
    <xf numFmtId="4" fontId="11" fillId="0" borderId="10" xfId="47" applyNumberFormat="1" applyFont="1" applyBorder="1" applyAlignment="1">
      <alignment horizontal="center"/>
      <protection/>
    </xf>
    <xf numFmtId="2" fontId="3" fillId="0" borderId="21" xfId="52" applyNumberFormat="1" applyFont="1" applyBorder="1" applyAlignment="1">
      <alignment horizontal="center"/>
      <protection/>
    </xf>
    <xf numFmtId="4" fontId="0" fillId="0" borderId="0" xfId="0" applyNumberFormat="1" applyAlignment="1">
      <alignment/>
    </xf>
    <xf numFmtId="0" fontId="4" fillId="0" borderId="0" xfId="47" applyFont="1" applyBorder="1" applyAlignment="1">
      <alignment horizontal="left" vertical="center"/>
      <protection/>
    </xf>
    <xf numFmtId="43" fontId="12" fillId="0" borderId="0" xfId="51" applyNumberFormat="1" applyFont="1">
      <alignment/>
      <protection/>
    </xf>
    <xf numFmtId="0" fontId="12" fillId="0" borderId="0" xfId="52" applyFont="1" applyFill="1" applyBorder="1" applyAlignment="1">
      <alignment horizontal="left"/>
      <protection/>
    </xf>
    <xf numFmtId="0" fontId="68" fillId="0" borderId="0" xfId="0" applyFont="1" applyAlignment="1">
      <alignment/>
    </xf>
    <xf numFmtId="0" fontId="3" fillId="0" borderId="0" xfId="52" applyFont="1" applyFill="1" applyBorder="1" applyAlignment="1">
      <alignment/>
      <protection/>
    </xf>
    <xf numFmtId="0" fontId="69" fillId="0" borderId="0" xfId="0" applyFont="1" applyAlignment="1">
      <alignment/>
    </xf>
    <xf numFmtId="0" fontId="68" fillId="0" borderId="0" xfId="0" applyFont="1" applyAlignment="1">
      <alignment horizontal="center"/>
    </xf>
    <xf numFmtId="0" fontId="4" fillId="0" borderId="0" xfId="51" applyFont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70" fillId="0" borderId="0" xfId="51" applyFont="1" applyBorder="1" applyAlignment="1">
      <alignment horizontal="left"/>
      <protection/>
    </xf>
    <xf numFmtId="0" fontId="70" fillId="0" borderId="0" xfId="51" applyFont="1" applyBorder="1" applyAlignment="1">
      <alignment horizontal="center"/>
      <protection/>
    </xf>
    <xf numFmtId="0" fontId="68" fillId="0" borderId="0" xfId="51" applyFont="1" applyBorder="1" applyAlignment="1">
      <alignment horizontal="center" vertical="center"/>
      <protection/>
    </xf>
    <xf numFmtId="0" fontId="71" fillId="0" borderId="0" xfId="0" applyFont="1" applyAlignment="1">
      <alignment/>
    </xf>
    <xf numFmtId="194" fontId="3" fillId="0" borderId="20" xfId="50" applyNumberFormat="1" applyFont="1" applyBorder="1" applyAlignment="1">
      <alignment/>
      <protection/>
    </xf>
    <xf numFmtId="194" fontId="12" fillId="0" borderId="0" xfId="51" applyNumberFormat="1" applyFont="1">
      <alignment/>
      <protection/>
    </xf>
    <xf numFmtId="0" fontId="64" fillId="0" borderId="0" xfId="51" applyFont="1" applyAlignment="1">
      <alignment horizontal="center"/>
      <protection/>
    </xf>
    <xf numFmtId="4" fontId="17" fillId="0" borderId="24" xfId="52" applyNumberFormat="1" applyFont="1" applyBorder="1" applyAlignment="1">
      <alignment horizontal="center"/>
      <protection/>
    </xf>
    <xf numFmtId="4" fontId="17" fillId="0" borderId="15" xfId="52" applyNumberFormat="1" applyFont="1" applyBorder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4" fillId="0" borderId="15" xfId="52" applyFont="1" applyBorder="1" applyAlignment="1">
      <alignment horizontal="center" vertical="center" shrinkToFit="1"/>
      <protection/>
    </xf>
    <xf numFmtId="0" fontId="4" fillId="0" borderId="16" xfId="52" applyFont="1" applyBorder="1" applyAlignment="1">
      <alignment horizontal="center" vertical="center" shrinkToFit="1"/>
      <protection/>
    </xf>
    <xf numFmtId="0" fontId="3" fillId="0" borderId="22" xfId="50" applyFont="1" applyBorder="1" applyAlignment="1">
      <alignment horizontal="center"/>
      <protection/>
    </xf>
    <xf numFmtId="0" fontId="3" fillId="0" borderId="23" xfId="50" applyFont="1" applyBorder="1" applyAlignment="1">
      <alignment horizontal="center"/>
      <protection/>
    </xf>
    <xf numFmtId="0" fontId="8" fillId="0" borderId="13" xfId="50" applyFont="1" applyBorder="1" applyAlignment="1">
      <alignment horizontal="left"/>
      <protection/>
    </xf>
    <xf numFmtId="0" fontId="8" fillId="0" borderId="17" xfId="50" applyFont="1" applyBorder="1" applyAlignment="1">
      <alignment horizontal="left"/>
      <protection/>
    </xf>
    <xf numFmtId="0" fontId="70" fillId="0" borderId="0" xfId="0" applyFont="1" applyAlignment="1">
      <alignment horizontal="center"/>
    </xf>
    <xf numFmtId="0" fontId="4" fillId="0" borderId="20" xfId="47" applyFont="1" applyBorder="1" applyAlignment="1">
      <alignment horizontal="center"/>
      <protection/>
    </xf>
    <xf numFmtId="0" fontId="9" fillId="0" borderId="24" xfId="47" applyFont="1" applyBorder="1" applyAlignment="1">
      <alignment horizontal="center"/>
      <protection/>
    </xf>
    <xf numFmtId="0" fontId="9" fillId="0" borderId="16" xfId="47" applyFont="1" applyBorder="1" applyAlignment="1">
      <alignment horizontal="center"/>
      <protection/>
    </xf>
    <xf numFmtId="0" fontId="9" fillId="0" borderId="11" xfId="47" applyFont="1" applyBorder="1" applyAlignment="1">
      <alignment horizontal="center" vertical="center" shrinkToFit="1"/>
      <protection/>
    </xf>
    <xf numFmtId="0" fontId="9" fillId="0" borderId="21" xfId="47" applyFont="1" applyBorder="1" applyAlignment="1">
      <alignment horizontal="center" vertical="center" shrinkToFit="1"/>
      <protection/>
    </xf>
    <xf numFmtId="194" fontId="3" fillId="0" borderId="20" xfId="50" applyNumberFormat="1" applyFont="1" applyBorder="1" applyAlignment="1">
      <alignment horizontal="left"/>
      <protection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เครื่องหมายจุลภาค 4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กติ 2 2" xfId="48"/>
    <cellStyle name="ปกติ 2 3" xfId="49"/>
    <cellStyle name="ปกติ 3" xfId="50"/>
    <cellStyle name="ปกติ 4" xfId="51"/>
    <cellStyle name="ปกติ_Sheet1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7;.5%20&#3611;&#3619;&#3632;&#3617;&#3634;&#3603;&#3585;&#3634;&#3619;&#3611;&#3619;&#3633;&#3610;&#3611;&#3619;&#3640;&#3591;&#3648;&#3626;&#3637;&#3618;&#3591;&#3605;&#3634;&#3617;&#3626;&#3634;&#36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"/>
      <sheetName val="ปร.4"/>
    </sheetNames>
    <sheetDataSet>
      <sheetData sheetId="2">
        <row r="31">
          <cell r="B31" t="str">
            <v>(นายสมรส   ประสมสวย)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9.140625" style="0" customWidth="1"/>
    <col min="2" max="2" width="35.57421875" style="0" customWidth="1"/>
    <col min="3" max="3" width="13.7109375" style="0" customWidth="1"/>
    <col min="4" max="4" width="12.00390625" style="0" customWidth="1"/>
  </cols>
  <sheetData>
    <row r="1" spans="1:7" ht="23.25">
      <c r="A1" s="101"/>
      <c r="B1" s="152" t="s">
        <v>88</v>
      </c>
      <c r="C1" s="152"/>
      <c r="D1" s="119"/>
      <c r="E1" s="119"/>
      <c r="F1" s="101"/>
      <c r="G1" s="101"/>
    </row>
    <row r="2" spans="1:7" ht="21">
      <c r="A2" s="108" t="s">
        <v>21</v>
      </c>
      <c r="B2" s="107"/>
      <c r="C2" s="107"/>
      <c r="D2" s="107"/>
      <c r="E2" s="107"/>
      <c r="F2" s="107"/>
      <c r="G2" s="107"/>
    </row>
    <row r="3" spans="1:7" ht="21.75">
      <c r="A3" s="109" t="str">
        <f>'ปร.5'!A3</f>
        <v>โครงการปรับปรุงระบบเสียงตามสายหมู่บ้านห้วยหมอเฒ่า  หมู่ที่ 8</v>
      </c>
      <c r="B3" s="109"/>
      <c r="C3" s="109"/>
      <c r="D3" s="101"/>
      <c r="E3" s="110"/>
      <c r="F3" s="110"/>
      <c r="G3" s="111"/>
    </row>
    <row r="4" spans="1:7" ht="21.75">
      <c r="A4" s="112" t="str">
        <f>'ปร.5'!A5</f>
        <v>สถานที่ก่อสร้าง  หมู่ 8   บ้านห้วยหมอเฒ่า  ตำบลเจดีย์หลวง  อำเภอแม่สรวย  จังหวัดเชียงราย</v>
      </c>
      <c r="B4" s="113"/>
      <c r="C4" s="113"/>
      <c r="D4" s="113" t="s">
        <v>86</v>
      </c>
      <c r="E4" s="101"/>
      <c r="F4" s="101"/>
      <c r="G4" s="101"/>
    </row>
    <row r="5" spans="1:7" ht="21.75">
      <c r="A5" s="112" t="str">
        <f>'ปร.5'!A4</f>
        <v>ปริมาณงาน  ชุดกระจายเสียง 1 ชุด พร้อมเพิ่ม Horn Speeker  4 ตัว ซ่อมแซม 4 ตัว</v>
      </c>
      <c r="B5" s="113"/>
      <c r="C5" s="113"/>
      <c r="D5" s="113"/>
      <c r="E5" s="101"/>
      <c r="F5" s="101"/>
      <c r="G5" s="101"/>
    </row>
    <row r="6" spans="1:7" ht="21">
      <c r="A6" s="114" t="s">
        <v>16</v>
      </c>
      <c r="B6" s="117" t="s">
        <v>45</v>
      </c>
      <c r="C6" s="117"/>
      <c r="D6" s="117"/>
      <c r="E6" s="106"/>
      <c r="F6" s="106"/>
      <c r="G6" s="106"/>
    </row>
    <row r="7" spans="1:7" ht="21.75">
      <c r="A7" s="138" t="str">
        <f>'ปร.5'!A8</f>
        <v>กำหนดราคากลาง              เมื่อวันที่</v>
      </c>
      <c r="B7" s="106"/>
      <c r="C7" s="151">
        <f>'ปร.4'!F7</f>
        <v>43327</v>
      </c>
      <c r="D7" s="106"/>
      <c r="E7" s="106"/>
      <c r="F7" s="101"/>
      <c r="G7" s="101"/>
    </row>
    <row r="9" spans="1:7" ht="23.25">
      <c r="A9" s="120" t="s">
        <v>1</v>
      </c>
      <c r="B9" s="120" t="s">
        <v>2</v>
      </c>
      <c r="C9" s="120" t="s">
        <v>46</v>
      </c>
      <c r="D9" s="120" t="s">
        <v>8</v>
      </c>
      <c r="E9" s="101"/>
      <c r="F9" s="101"/>
      <c r="G9" s="101"/>
    </row>
    <row r="10" spans="1:7" ht="23.25">
      <c r="A10" s="120">
        <v>1</v>
      </c>
      <c r="B10" s="120" t="s">
        <v>47</v>
      </c>
      <c r="C10" s="121">
        <f>'ปร.5'!E20</f>
        <v>202000</v>
      </c>
      <c r="D10" s="120"/>
      <c r="E10" s="101"/>
      <c r="F10" s="101"/>
      <c r="G10" s="101"/>
    </row>
    <row r="11" spans="1:7" ht="23.25">
      <c r="A11" s="120"/>
      <c r="B11" s="120"/>
      <c r="C11" s="121"/>
      <c r="D11" s="120"/>
      <c r="E11" s="101"/>
      <c r="F11" s="101"/>
      <c r="G11" s="101"/>
    </row>
    <row r="12" spans="1:7" ht="23.25">
      <c r="A12" s="120"/>
      <c r="B12" s="120"/>
      <c r="C12" s="121"/>
      <c r="D12" s="120"/>
      <c r="E12" s="101"/>
      <c r="F12" s="101"/>
      <c r="G12" s="101"/>
    </row>
    <row r="13" spans="1:7" ht="23.25">
      <c r="A13" s="120"/>
      <c r="B13" s="120"/>
      <c r="C13" s="121"/>
      <c r="D13" s="120"/>
      <c r="E13" s="101"/>
      <c r="F13" s="101"/>
      <c r="G13" s="101"/>
    </row>
    <row r="14" spans="1:7" ht="23.25">
      <c r="A14" s="120"/>
      <c r="B14" s="120"/>
      <c r="C14" s="120"/>
      <c r="D14" s="120"/>
      <c r="E14" s="101"/>
      <c r="F14" s="101"/>
      <c r="G14" s="101"/>
    </row>
    <row r="15" spans="1:7" ht="23.25">
      <c r="A15" s="122" t="s">
        <v>37</v>
      </c>
      <c r="B15" s="122" t="s">
        <v>48</v>
      </c>
      <c r="C15" s="123">
        <f>C10</f>
        <v>202000</v>
      </c>
      <c r="D15" s="122"/>
      <c r="E15" s="101"/>
      <c r="F15" s="101"/>
      <c r="G15" s="101"/>
    </row>
    <row r="16" spans="1:7" ht="23.25">
      <c r="A16" s="122" t="s">
        <v>49</v>
      </c>
      <c r="B16" s="153" t="str">
        <f>_xlfn.BAHTTEXT(C15)</f>
        <v>สองแสนสองพันบาทถ้วน</v>
      </c>
      <c r="C16" s="154"/>
      <c r="D16" s="154"/>
      <c r="E16" s="101"/>
      <c r="F16" s="101"/>
      <c r="G16" s="101"/>
    </row>
    <row r="17" spans="1:7" ht="23.25">
      <c r="A17" s="124" t="s">
        <v>50</v>
      </c>
      <c r="B17" s="101"/>
      <c r="C17" s="125"/>
      <c r="D17" s="125"/>
      <c r="E17" s="118" t="s">
        <v>43</v>
      </c>
      <c r="F17" s="126"/>
      <c r="G17" s="101"/>
    </row>
    <row r="18" spans="1:7" s="149" customFormat="1" ht="21.75">
      <c r="A18" s="146"/>
      <c r="B18" s="146"/>
      <c r="C18" s="147"/>
      <c r="D18" s="148"/>
      <c r="E18" s="105"/>
      <c r="F18" s="102"/>
      <c r="G18" s="115"/>
    </row>
    <row r="19" spans="1:7" ht="23.25">
      <c r="A19" s="124" t="str">
        <f>'ปร.4'!B24</f>
        <v>คณะกรรมการกำหนดราคากลาง</v>
      </c>
      <c r="B19" s="101"/>
      <c r="C19" s="125"/>
      <c r="D19" s="125"/>
      <c r="E19" s="102"/>
      <c r="F19" s="102"/>
      <c r="G19" s="106"/>
    </row>
    <row r="20" spans="1:7" ht="24">
      <c r="A20" s="127"/>
      <c r="B20" s="127"/>
      <c r="C20" s="128"/>
      <c r="D20" s="129"/>
      <c r="E20" s="103"/>
      <c r="F20" s="102"/>
      <c r="G20" s="106"/>
    </row>
    <row r="21" spans="1:7" ht="21.75">
      <c r="A21" s="132" t="s">
        <v>51</v>
      </c>
      <c r="B21" s="144" t="s">
        <v>52</v>
      </c>
      <c r="C21" s="102" t="str">
        <f>'ปร.4'!C27</f>
        <v>ประธานคณะกรรมการกำหนดราคากลาง</v>
      </c>
      <c r="D21" s="102"/>
      <c r="E21" s="103"/>
      <c r="F21" s="102"/>
      <c r="G21" s="106"/>
    </row>
    <row r="22" spans="1:7" ht="21.75">
      <c r="A22" s="145"/>
      <c r="B22" s="103" t="str">
        <f>'ปร.4'!B28</f>
        <v>         ( นายศิวกร   ใจบุญมี )</v>
      </c>
      <c r="C22" s="102" t="str">
        <f>'ปร.4'!C28</f>
        <v>หัวหน้าสำนักปลัด</v>
      </c>
      <c r="D22" s="102"/>
      <c r="E22" s="104"/>
      <c r="F22" s="102"/>
      <c r="G22" s="116"/>
    </row>
    <row r="23" spans="1:7" ht="21.75">
      <c r="A23" s="141"/>
      <c r="B23" s="103"/>
      <c r="C23" s="102"/>
      <c r="D23" s="102"/>
      <c r="E23" s="103"/>
      <c r="F23" s="102"/>
      <c r="G23" s="106"/>
    </row>
    <row r="24" spans="1:7" ht="21.75">
      <c r="A24" s="132" t="s">
        <v>51</v>
      </c>
      <c r="B24" s="144" t="s">
        <v>52</v>
      </c>
      <c r="C24" s="102" t="str">
        <f>'ปร.4'!C30</f>
        <v>กรรมการกำหนดราคากลาง</v>
      </c>
      <c r="D24" s="102"/>
      <c r="E24" s="102"/>
      <c r="F24" s="102"/>
      <c r="G24" s="101"/>
    </row>
    <row r="25" spans="1:7" ht="21.75">
      <c r="A25" s="145"/>
      <c r="B25" s="103" t="str">
        <f>'ปร.4'!B31</f>
        <v>(นายสมรส   ประสมสวย)</v>
      </c>
      <c r="C25" s="102" t="str">
        <f>'ปร.4'!C31</f>
        <v>หัวหน้าฝ่ายแบบแผนและก่อสร้าง</v>
      </c>
      <c r="D25" s="102"/>
      <c r="E25" s="102"/>
      <c r="F25" s="102"/>
      <c r="G25" s="101"/>
    </row>
    <row r="26" spans="1:4" ht="21.75">
      <c r="A26" s="102"/>
      <c r="B26" s="103"/>
      <c r="C26" s="102"/>
      <c r="D26" s="102"/>
    </row>
    <row r="27" spans="1:4" ht="21.75">
      <c r="A27" s="132" t="s">
        <v>51</v>
      </c>
      <c r="B27" s="144" t="s">
        <v>52</v>
      </c>
      <c r="C27" s="102" t="str">
        <f>'ปร.4'!C33</f>
        <v>กรรมการกำหนดราคากลาง</v>
      </c>
      <c r="D27" s="102"/>
    </row>
    <row r="28" spans="1:4" ht="21.75">
      <c r="A28" s="145"/>
      <c r="B28" s="103" t="str">
        <f>'ปร.4'!B34</f>
        <v>(นางสาวมานิสา   บุญหล้า)</v>
      </c>
      <c r="C28" s="102" t="str">
        <f>'ปร.4'!C34</f>
        <v>นักจัดการงานทั่วไป</v>
      </c>
      <c r="D28" s="102"/>
    </row>
    <row r="30" spans="1:3" ht="21.75">
      <c r="A30" s="140" t="s">
        <v>98</v>
      </c>
      <c r="B30" s="130" t="s">
        <v>52</v>
      </c>
      <c r="C30" s="140" t="s">
        <v>92</v>
      </c>
    </row>
    <row r="31" spans="1:3" ht="21.75">
      <c r="A31" s="140"/>
      <c r="B31" s="143" t="s">
        <v>93</v>
      </c>
      <c r="C31" s="140" t="s">
        <v>94</v>
      </c>
    </row>
    <row r="32" spans="1:3" ht="21.75">
      <c r="A32" s="140"/>
      <c r="B32" s="140"/>
      <c r="C32" s="140"/>
    </row>
    <row r="33" spans="1:3" ht="21.75">
      <c r="A33" s="140" t="s">
        <v>98</v>
      </c>
      <c r="B33" s="130" t="s">
        <v>52</v>
      </c>
      <c r="C33" s="140" t="s">
        <v>95</v>
      </c>
    </row>
    <row r="34" spans="1:3" ht="21.75">
      <c r="A34" s="140"/>
      <c r="B34" s="143" t="s">
        <v>96</v>
      </c>
      <c r="C34" s="140" t="s">
        <v>97</v>
      </c>
    </row>
  </sheetData>
  <sheetProtection/>
  <mergeCells count="2">
    <mergeCell ref="B1:C1"/>
    <mergeCell ref="B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7.140625" style="0" customWidth="1"/>
    <col min="2" max="2" width="22.140625" style="0" customWidth="1"/>
    <col min="3" max="3" width="12.421875" style="0" customWidth="1"/>
    <col min="4" max="4" width="10.57421875" style="0" customWidth="1"/>
    <col min="5" max="5" width="11.421875" style="0" customWidth="1"/>
  </cols>
  <sheetData>
    <row r="1" spans="1:7" ht="21.75">
      <c r="A1" s="74" t="s">
        <v>89</v>
      </c>
      <c r="B1" s="35"/>
      <c r="C1" s="35"/>
      <c r="D1" s="35"/>
      <c r="E1" s="35"/>
      <c r="F1" s="42" t="s">
        <v>20</v>
      </c>
      <c r="G1" s="35"/>
    </row>
    <row r="2" spans="1:7" ht="21.75">
      <c r="A2" s="40" t="s">
        <v>21</v>
      </c>
      <c r="B2" s="35"/>
      <c r="C2" s="35"/>
      <c r="D2" s="35"/>
      <c r="E2" s="35"/>
      <c r="F2" s="35"/>
      <c r="G2" s="35"/>
    </row>
    <row r="3" spans="1:7" ht="21.75">
      <c r="A3" s="40" t="str">
        <f>'ปร.4'!A4</f>
        <v>โครงการปรับปรุงระบบเสียงตามสายหมู่บ้านห้วยหมอเฒ่า  หมู่ที่ 8</v>
      </c>
      <c r="B3" s="40"/>
      <c r="C3" s="43"/>
      <c r="D3" s="38"/>
      <c r="E3" s="43"/>
      <c r="F3" s="43"/>
      <c r="G3" s="35"/>
    </row>
    <row r="4" spans="1:7" ht="21.75">
      <c r="A4" s="37" t="str">
        <f>'ปร.4'!A5</f>
        <v>ปริมาณงาน  ชุดกระจายเสียง 1 ชุด พร้อมเพิ่ม Horn Speeker  4 ตัว ซ่อมแซม 4 ตัว</v>
      </c>
      <c r="B4" s="37"/>
      <c r="C4" s="37"/>
      <c r="D4" s="37"/>
      <c r="E4" s="38"/>
      <c r="F4" s="38"/>
      <c r="G4" s="39"/>
    </row>
    <row r="5" spans="1:7" ht="21.75">
      <c r="A5" s="40" t="str">
        <f>'ปร.4'!A6</f>
        <v>สถานที่ก่อสร้าง  หมู่ 8   บ้านห้วยหมอเฒ่า  ตำบลเจดีย์หลวง  อำเภอแม่สรวย  จังหวัดเชียงราย</v>
      </c>
      <c r="B5" s="40"/>
      <c r="C5" s="40"/>
      <c r="D5" s="40"/>
      <c r="E5" s="40"/>
      <c r="F5" s="40"/>
      <c r="G5" s="78"/>
    </row>
    <row r="6" spans="1:7" ht="21.75">
      <c r="A6" s="40" t="s">
        <v>22</v>
      </c>
      <c r="B6" s="40"/>
      <c r="C6" s="40" t="s">
        <v>87</v>
      </c>
      <c r="D6" s="79"/>
      <c r="E6" s="79"/>
      <c r="F6" s="40"/>
      <c r="G6" s="40"/>
    </row>
    <row r="7" spans="1:7" ht="21.75">
      <c r="A7" s="72" t="s">
        <v>23</v>
      </c>
      <c r="B7" s="75"/>
      <c r="C7" s="80"/>
      <c r="D7" s="79" t="s">
        <v>24</v>
      </c>
      <c r="E7" s="79" t="s">
        <v>25</v>
      </c>
      <c r="F7" s="80"/>
      <c r="G7" s="80"/>
    </row>
    <row r="8" spans="1:7" ht="21.75">
      <c r="A8" s="81" t="s">
        <v>85</v>
      </c>
      <c r="B8" s="82"/>
      <c r="C8" s="150">
        <v>43327</v>
      </c>
      <c r="D8" s="83"/>
      <c r="E8" s="83"/>
      <c r="F8" s="84"/>
      <c r="G8" s="84"/>
    </row>
    <row r="9" spans="1:7" ht="43.5">
      <c r="A9" s="76" t="s">
        <v>1</v>
      </c>
      <c r="B9" s="85" t="s">
        <v>2</v>
      </c>
      <c r="C9" s="86" t="s">
        <v>26</v>
      </c>
      <c r="D9" s="87" t="s">
        <v>27</v>
      </c>
      <c r="E9" s="88" t="s">
        <v>28</v>
      </c>
      <c r="F9" s="156" t="s">
        <v>8</v>
      </c>
      <c r="G9" s="157"/>
    </row>
    <row r="10" spans="1:11" ht="21.75">
      <c r="A10" s="89" t="s">
        <v>72</v>
      </c>
      <c r="B10" s="90" t="s">
        <v>53</v>
      </c>
      <c r="C10" s="91">
        <f>'ปร.4'!I16</f>
        <v>105853</v>
      </c>
      <c r="D10" s="92">
        <v>1.3074</v>
      </c>
      <c r="E10" s="91">
        <f>D10*C10</f>
        <v>138392.21219999998</v>
      </c>
      <c r="F10" s="93"/>
      <c r="G10" s="94"/>
      <c r="K10" t="s">
        <v>73</v>
      </c>
    </row>
    <row r="11" spans="1:7" ht="21.75">
      <c r="A11" s="89">
        <v>2</v>
      </c>
      <c r="B11" s="44" t="s">
        <v>65</v>
      </c>
      <c r="C11" s="91">
        <f>'ปร.4'!I21</f>
        <v>64468</v>
      </c>
      <c r="D11" s="135">
        <v>1.07</v>
      </c>
      <c r="E11" s="91">
        <f>C11</f>
        <v>64468</v>
      </c>
      <c r="F11" s="95"/>
      <c r="G11" s="96"/>
    </row>
    <row r="12" spans="1:7" ht="21.75">
      <c r="A12" s="89">
        <v>3</v>
      </c>
      <c r="B12" s="44" t="s">
        <v>30</v>
      </c>
      <c r="C12" s="73"/>
      <c r="D12" s="97" t="s">
        <v>29</v>
      </c>
      <c r="E12" s="73">
        <v>0</v>
      </c>
      <c r="F12" s="95"/>
      <c r="G12" s="96"/>
    </row>
    <row r="13" spans="1:7" ht="21.75">
      <c r="A13" s="89"/>
      <c r="B13" s="158" t="s">
        <v>31</v>
      </c>
      <c r="C13" s="159"/>
      <c r="D13" s="158" t="s">
        <v>32</v>
      </c>
      <c r="E13" s="159"/>
      <c r="F13" s="95"/>
      <c r="G13" s="96"/>
    </row>
    <row r="14" spans="1:7" ht="21.75">
      <c r="A14" s="89"/>
      <c r="B14" s="98" t="s">
        <v>33</v>
      </c>
      <c r="C14" s="99">
        <v>0.06</v>
      </c>
      <c r="D14" s="98"/>
      <c r="E14" s="99"/>
      <c r="F14" s="95"/>
      <c r="G14" s="96"/>
    </row>
    <row r="15" spans="1:7" ht="21.75">
      <c r="A15" s="89"/>
      <c r="B15" s="100" t="s">
        <v>34</v>
      </c>
      <c r="C15" s="99">
        <v>0.07</v>
      </c>
      <c r="D15" s="100"/>
      <c r="E15" s="99"/>
      <c r="F15" s="95"/>
      <c r="G15" s="96"/>
    </row>
    <row r="16" spans="1:7" ht="21.75">
      <c r="A16" s="89"/>
      <c r="B16" s="95" t="s">
        <v>35</v>
      </c>
      <c r="C16" s="99">
        <v>0</v>
      </c>
      <c r="D16" s="95"/>
      <c r="E16" s="99"/>
      <c r="F16" s="95"/>
      <c r="G16" s="96"/>
    </row>
    <row r="17" spans="1:7" ht="21.75">
      <c r="A17" s="97"/>
      <c r="B17" s="95" t="s">
        <v>36</v>
      </c>
      <c r="C17" s="99">
        <v>0</v>
      </c>
      <c r="D17" s="95"/>
      <c r="E17" s="99"/>
      <c r="F17" s="95"/>
      <c r="G17" s="96"/>
    </row>
    <row r="18" spans="1:7" ht="21">
      <c r="A18" s="52"/>
      <c r="B18" s="160"/>
      <c r="C18" s="161"/>
      <c r="D18" s="160"/>
      <c r="E18" s="161"/>
      <c r="F18" s="54"/>
      <c r="G18" s="69"/>
    </row>
    <row r="19" spans="1:7" ht="21">
      <c r="A19" s="56" t="s">
        <v>37</v>
      </c>
      <c r="B19" s="57" t="s">
        <v>38</v>
      </c>
      <c r="C19" s="55"/>
      <c r="D19" s="58"/>
      <c r="E19" s="59">
        <f>SUM(E10:E12)</f>
        <v>202860.21219999998</v>
      </c>
      <c r="F19" s="53"/>
      <c r="G19" s="77"/>
    </row>
    <row r="20" spans="1:7" ht="21">
      <c r="A20" s="56"/>
      <c r="B20" s="57" t="s">
        <v>39</v>
      </c>
      <c r="C20" s="55"/>
      <c r="D20" s="58"/>
      <c r="E20" s="59">
        <f>ROUNDDOWN(E19,-3)</f>
        <v>202000</v>
      </c>
      <c r="F20" s="70"/>
      <c r="G20" s="71"/>
    </row>
    <row r="21" spans="1:7" ht="23.25">
      <c r="A21" s="60"/>
      <c r="B21" s="61" t="s">
        <v>40</v>
      </c>
      <c r="C21" s="153" t="str">
        <f>_xlfn.BAHTTEXT(E20)</f>
        <v>สองแสนสองพันบาทถ้วน</v>
      </c>
      <c r="D21" s="154"/>
      <c r="E21" s="154"/>
      <c r="F21" s="62"/>
      <c r="G21" s="63"/>
    </row>
    <row r="22" spans="1:7" ht="21">
      <c r="A22" s="47"/>
      <c r="B22" s="64" t="s">
        <v>41</v>
      </c>
      <c r="C22" s="65"/>
      <c r="D22" s="66"/>
      <c r="E22" s="67" t="s">
        <v>42</v>
      </c>
      <c r="F22" s="68"/>
      <c r="G22" s="46" t="s">
        <v>43</v>
      </c>
    </row>
    <row r="23" spans="1:7" ht="21">
      <c r="A23" s="47"/>
      <c r="B23" s="48"/>
      <c r="C23" s="49"/>
      <c r="D23" s="49"/>
      <c r="E23" s="49"/>
      <c r="F23" s="49"/>
      <c r="G23" s="50"/>
    </row>
    <row r="24" spans="1:7" ht="21.75">
      <c r="A24" s="139" t="str">
        <f>'ปร.4'!B24</f>
        <v>คณะกรรมการกำหนดราคากลาง</v>
      </c>
      <c r="C24" s="65"/>
      <c r="D24" s="66"/>
      <c r="E24" s="67"/>
      <c r="F24" s="35"/>
      <c r="G24" s="50"/>
    </row>
    <row r="25" spans="1:7" ht="21.75">
      <c r="A25" s="47"/>
      <c r="B25" s="48"/>
      <c r="C25" s="49"/>
      <c r="D25" s="49"/>
      <c r="E25" s="49"/>
      <c r="F25" s="35"/>
      <c r="G25" s="34"/>
    </row>
    <row r="26" spans="1:7" ht="21.75">
      <c r="A26" s="132" t="s">
        <v>44</v>
      </c>
      <c r="B26" s="42"/>
      <c r="C26" s="35" t="str">
        <f>'ปร.4'!C27</f>
        <v>ประธานคณะกรรมการกำหนดราคากลาง</v>
      </c>
      <c r="D26" s="35"/>
      <c r="E26" s="35"/>
      <c r="F26" s="35"/>
      <c r="G26" s="34"/>
    </row>
    <row r="27" spans="1:7" ht="21.75">
      <c r="A27" s="155" t="str">
        <f>'ปร.4'!B28</f>
        <v>         ( นายศิวกร   ใจบุญมี )</v>
      </c>
      <c r="B27" s="155"/>
      <c r="C27" s="35" t="str">
        <f>'ปร.4'!C28</f>
        <v>หัวหน้าสำนักปลัด</v>
      </c>
      <c r="D27" s="35"/>
      <c r="E27" s="35"/>
      <c r="F27" s="35"/>
      <c r="G27" s="45"/>
    </row>
    <row r="28" spans="1:7" ht="21.75">
      <c r="A28" s="141"/>
      <c r="B28" s="36"/>
      <c r="C28" s="35"/>
      <c r="D28" s="35"/>
      <c r="E28" s="41"/>
      <c r="F28" s="35"/>
      <c r="G28" s="34"/>
    </row>
    <row r="29" spans="1:7" ht="21.75">
      <c r="A29" s="132" t="s">
        <v>44</v>
      </c>
      <c r="B29" s="42"/>
      <c r="C29" s="35" t="str">
        <f>'ปร.4'!C30</f>
        <v>กรรมการกำหนดราคากลาง</v>
      </c>
      <c r="D29" s="35"/>
      <c r="E29" s="36"/>
      <c r="F29" s="35"/>
      <c r="G29" s="34"/>
    </row>
    <row r="30" spans="1:7" ht="21.75">
      <c r="A30" s="155" t="str">
        <f>'[1]ปร.4'!B31</f>
        <v>(นายสมรส   ประสมสวย)</v>
      </c>
      <c r="B30" s="155"/>
      <c r="C30" s="35" t="str">
        <f>'ปร.4'!C31</f>
        <v>หัวหน้าฝ่ายแบบแผนและก่อสร้าง</v>
      </c>
      <c r="D30" s="35"/>
      <c r="E30" s="36"/>
      <c r="F30" s="35"/>
      <c r="G30" s="51"/>
    </row>
    <row r="31" spans="1:5" ht="21.75">
      <c r="A31" s="35"/>
      <c r="B31" s="36"/>
      <c r="C31" s="35"/>
      <c r="D31" s="35"/>
      <c r="E31" s="41"/>
    </row>
    <row r="32" spans="1:5" ht="21.75">
      <c r="A32" s="132" t="s">
        <v>44</v>
      </c>
      <c r="B32" s="42"/>
      <c r="C32" s="35" t="str">
        <f>'ปร.4'!C33</f>
        <v>กรรมการกำหนดราคากลาง</v>
      </c>
      <c r="D32" s="35"/>
      <c r="E32" s="36"/>
    </row>
    <row r="33" spans="1:5" ht="21.75">
      <c r="A33" s="155" t="str">
        <f>'ปร.4'!B34</f>
        <v>(นางสาวมานิสา   บุญหล้า)</v>
      </c>
      <c r="B33" s="155"/>
      <c r="C33" s="35" t="str">
        <f>'ปร.4'!C34</f>
        <v>นักจัดการงานทั่วไป</v>
      </c>
      <c r="D33" s="35"/>
      <c r="E33" s="35"/>
    </row>
    <row r="34" s="142" customFormat="1" ht="19.5"/>
    <row r="35" spans="1:3" ht="21.75">
      <c r="A35" s="140" t="s">
        <v>19</v>
      </c>
      <c r="B35" s="140"/>
      <c r="C35" s="140" t="s">
        <v>92</v>
      </c>
    </row>
    <row r="36" spans="1:3" ht="21.75">
      <c r="A36" s="140"/>
      <c r="B36" s="140" t="s">
        <v>93</v>
      </c>
      <c r="C36" s="140" t="s">
        <v>94</v>
      </c>
    </row>
    <row r="37" spans="1:3" ht="21.75">
      <c r="A37" s="140"/>
      <c r="B37" s="140"/>
      <c r="C37" s="140"/>
    </row>
    <row r="38" spans="1:3" ht="21.75">
      <c r="A38" s="140" t="s">
        <v>19</v>
      </c>
      <c r="B38" s="140"/>
      <c r="C38" s="140" t="s">
        <v>95</v>
      </c>
    </row>
    <row r="39" spans="1:3" ht="21.75">
      <c r="A39" s="140"/>
      <c r="B39" s="140" t="s">
        <v>96</v>
      </c>
      <c r="C39" s="140" t="s">
        <v>97</v>
      </c>
    </row>
  </sheetData>
  <sheetProtection/>
  <mergeCells count="9">
    <mergeCell ref="A33:B33"/>
    <mergeCell ref="A30:B30"/>
    <mergeCell ref="F9:G9"/>
    <mergeCell ref="A27:B27"/>
    <mergeCell ref="B13:C13"/>
    <mergeCell ref="D13:E13"/>
    <mergeCell ref="B18:C18"/>
    <mergeCell ref="D18:E18"/>
    <mergeCell ref="C21:E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.57421875" style="0" customWidth="1"/>
    <col min="2" max="2" width="29.28125" style="0" customWidth="1"/>
    <col min="3" max="4" width="6.00390625" style="0" customWidth="1"/>
    <col min="5" max="5" width="7.7109375" style="0" customWidth="1"/>
    <col min="6" max="6" width="7.57421875" style="0" customWidth="1"/>
    <col min="7" max="8" width="7.140625" style="0" customWidth="1"/>
    <col min="9" max="9" width="7.8515625" style="0" customWidth="1"/>
    <col min="10" max="10" width="8.8515625" style="0" customWidth="1"/>
    <col min="14" max="14" width="9.140625" style="0" bestFit="1" customWidth="1"/>
  </cols>
  <sheetData>
    <row r="1" s="33" customFormat="1" ht="21.75">
      <c r="J1" s="13" t="s">
        <v>0</v>
      </c>
    </row>
    <row r="2" spans="1:10" s="33" customFormat="1" ht="21.75">
      <c r="A2" s="162" t="s">
        <v>13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21.75">
      <c r="A3" s="163" t="s">
        <v>14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ht="21.75">
      <c r="A4" s="11" t="s">
        <v>83</v>
      </c>
      <c r="B4" s="6"/>
      <c r="C4" s="6"/>
      <c r="D4" s="10"/>
      <c r="E4" s="6"/>
      <c r="F4" s="6"/>
      <c r="G4" s="6"/>
      <c r="H4" s="10"/>
      <c r="I4" s="2"/>
      <c r="J4" s="1"/>
    </row>
    <row r="5" spans="1:10" ht="21.75">
      <c r="A5" s="11" t="s">
        <v>91</v>
      </c>
      <c r="B5" s="6"/>
      <c r="C5" s="6"/>
      <c r="D5" s="10"/>
      <c r="E5" s="6"/>
      <c r="F5" s="6"/>
      <c r="G5" s="6"/>
      <c r="H5" s="10"/>
      <c r="I5" s="2"/>
      <c r="J5" s="1"/>
    </row>
    <row r="6" spans="1:10" ht="21.75">
      <c r="A6" s="11" t="s">
        <v>70</v>
      </c>
      <c r="B6" s="12"/>
      <c r="C6" s="6"/>
      <c r="D6" s="10"/>
      <c r="E6" s="5"/>
      <c r="F6" s="6"/>
      <c r="G6" s="6"/>
      <c r="H6" s="10"/>
      <c r="I6" s="2"/>
      <c r="J6" s="1"/>
    </row>
    <row r="7" spans="1:13" ht="21.75">
      <c r="A7" s="11" t="s">
        <v>16</v>
      </c>
      <c r="B7" s="11" t="s">
        <v>15</v>
      </c>
      <c r="C7" s="6"/>
      <c r="D7" s="10"/>
      <c r="E7" s="6" t="s">
        <v>84</v>
      </c>
      <c r="F7" s="168">
        <v>43327</v>
      </c>
      <c r="G7" s="168"/>
      <c r="H7" s="168"/>
      <c r="I7" s="9"/>
      <c r="J7" s="1"/>
      <c r="M7" t="s">
        <v>68</v>
      </c>
    </row>
    <row r="8" spans="1:13" ht="19.5">
      <c r="A8" s="166" t="s">
        <v>1</v>
      </c>
      <c r="B8" s="166" t="s">
        <v>2</v>
      </c>
      <c r="C8" s="166" t="s">
        <v>3</v>
      </c>
      <c r="D8" s="166" t="s">
        <v>4</v>
      </c>
      <c r="E8" s="164" t="s">
        <v>5</v>
      </c>
      <c r="F8" s="165"/>
      <c r="G8" s="164" t="s">
        <v>6</v>
      </c>
      <c r="H8" s="165"/>
      <c r="I8" s="16" t="s">
        <v>7</v>
      </c>
      <c r="J8" s="17" t="s">
        <v>8</v>
      </c>
      <c r="M8" t="s">
        <v>71</v>
      </c>
    </row>
    <row r="9" spans="1:10" ht="19.5">
      <c r="A9" s="167"/>
      <c r="B9" s="167"/>
      <c r="C9" s="167"/>
      <c r="D9" s="167"/>
      <c r="E9" s="18" t="s">
        <v>9</v>
      </c>
      <c r="F9" s="17" t="s">
        <v>10</v>
      </c>
      <c r="G9" s="17" t="s">
        <v>9</v>
      </c>
      <c r="H9" s="17" t="s">
        <v>10</v>
      </c>
      <c r="I9" s="18" t="s">
        <v>11</v>
      </c>
      <c r="J9" s="19"/>
    </row>
    <row r="10" spans="1:10" ht="19.5">
      <c r="A10" s="20"/>
      <c r="B10" s="21" t="s">
        <v>69</v>
      </c>
      <c r="C10" s="22"/>
      <c r="D10" s="23"/>
      <c r="E10" s="16"/>
      <c r="F10" s="24"/>
      <c r="G10" s="24"/>
      <c r="H10" s="24"/>
      <c r="I10" s="16"/>
      <c r="J10" s="7"/>
    </row>
    <row r="11" spans="1:10" ht="19.5">
      <c r="A11" s="25">
        <v>1</v>
      </c>
      <c r="B11" s="7" t="s">
        <v>54</v>
      </c>
      <c r="C11" s="32">
        <v>3000</v>
      </c>
      <c r="D11" s="26" t="s">
        <v>55</v>
      </c>
      <c r="E11" s="28">
        <v>12</v>
      </c>
      <c r="F11" s="30">
        <f>E11*C11</f>
        <v>36000</v>
      </c>
      <c r="G11" s="28">
        <v>7</v>
      </c>
      <c r="H11" s="30">
        <f>G11*C11</f>
        <v>21000</v>
      </c>
      <c r="I11" s="28">
        <f>H11+F11</f>
        <v>57000</v>
      </c>
      <c r="J11" s="7"/>
    </row>
    <row r="12" spans="1:10" ht="19.5">
      <c r="A12" s="25"/>
      <c r="B12" s="7" t="s">
        <v>56</v>
      </c>
      <c r="C12" s="29">
        <v>2</v>
      </c>
      <c r="D12" s="26" t="s">
        <v>57</v>
      </c>
      <c r="E12" s="28"/>
      <c r="F12" s="28">
        <f>E12*C12</f>
        <v>0</v>
      </c>
      <c r="G12" s="28">
        <v>1000</v>
      </c>
      <c r="H12" s="28">
        <f>G12*C12</f>
        <v>2000</v>
      </c>
      <c r="I12" s="28">
        <f>H12</f>
        <v>2000</v>
      </c>
      <c r="J12" s="7"/>
    </row>
    <row r="13" spans="1:10" ht="19.5">
      <c r="A13" s="25"/>
      <c r="B13" s="7" t="s">
        <v>67</v>
      </c>
      <c r="C13" s="29">
        <v>1</v>
      </c>
      <c r="D13" s="26" t="s">
        <v>12</v>
      </c>
      <c r="E13" s="28" t="s">
        <v>17</v>
      </c>
      <c r="F13" s="28">
        <v>0</v>
      </c>
      <c r="G13" s="28">
        <v>3000</v>
      </c>
      <c r="H13" s="28">
        <f>G13*C13</f>
        <v>3000</v>
      </c>
      <c r="I13" s="28">
        <f>H13</f>
        <v>3000</v>
      </c>
      <c r="J13" s="7"/>
    </row>
    <row r="14" spans="1:10" ht="19.5">
      <c r="A14" s="25"/>
      <c r="B14" s="7" t="s">
        <v>66</v>
      </c>
      <c r="C14" s="29">
        <v>25</v>
      </c>
      <c r="D14" s="27" t="s">
        <v>12</v>
      </c>
      <c r="E14" s="28"/>
      <c r="F14" s="28">
        <f>E14*C14</f>
        <v>0</v>
      </c>
      <c r="G14" s="28">
        <v>800</v>
      </c>
      <c r="H14" s="28">
        <f>G14*C14</f>
        <v>20000</v>
      </c>
      <c r="I14" s="28">
        <f>H14+F14</f>
        <v>20000</v>
      </c>
      <c r="J14" s="7"/>
    </row>
    <row r="15" spans="1:10" ht="19.5">
      <c r="A15" s="25"/>
      <c r="B15" s="7" t="s">
        <v>75</v>
      </c>
      <c r="C15" s="29">
        <v>1</v>
      </c>
      <c r="D15" s="27" t="s">
        <v>2</v>
      </c>
      <c r="E15" s="28"/>
      <c r="F15" s="28">
        <f>E15*C15</f>
        <v>0</v>
      </c>
      <c r="G15" s="28">
        <v>23853</v>
      </c>
      <c r="H15" s="28">
        <f>G15*C15</f>
        <v>23853</v>
      </c>
      <c r="I15" s="28">
        <f>H15+F15</f>
        <v>23853</v>
      </c>
      <c r="J15" s="7"/>
    </row>
    <row r="16" spans="1:10" ht="19.5">
      <c r="A16" s="25"/>
      <c r="B16" s="7" t="s">
        <v>58</v>
      </c>
      <c r="C16" s="27"/>
      <c r="D16" s="27"/>
      <c r="E16" s="28"/>
      <c r="F16" s="28"/>
      <c r="G16" s="28"/>
      <c r="H16" s="28"/>
      <c r="I16" s="134">
        <f>SUM(I11:I15)</f>
        <v>105853</v>
      </c>
      <c r="J16" s="7"/>
    </row>
    <row r="17" spans="1:10" ht="19.5">
      <c r="A17" s="25">
        <v>2</v>
      </c>
      <c r="B17" s="7" t="s">
        <v>59</v>
      </c>
      <c r="C17" s="27"/>
      <c r="D17" s="27"/>
      <c r="E17" s="28"/>
      <c r="F17" s="28"/>
      <c r="G17" s="28"/>
      <c r="H17" s="28"/>
      <c r="I17" s="28"/>
      <c r="J17" s="7"/>
    </row>
    <row r="18" spans="1:10" ht="19.5">
      <c r="A18" s="25"/>
      <c r="B18" s="7" t="s">
        <v>90</v>
      </c>
      <c r="C18" s="27">
        <v>2</v>
      </c>
      <c r="D18" s="27" t="s">
        <v>60</v>
      </c>
      <c r="E18" s="28">
        <v>25700</v>
      </c>
      <c r="F18" s="28">
        <f>E18*C18</f>
        <v>51400</v>
      </c>
      <c r="G18" s="28"/>
      <c r="H18" s="28"/>
      <c r="I18" s="28">
        <f>F18</f>
        <v>51400</v>
      </c>
      <c r="J18" s="7"/>
    </row>
    <row r="19" spans="1:10" ht="19.5">
      <c r="A19" s="25"/>
      <c r="B19" s="7" t="s">
        <v>61</v>
      </c>
      <c r="C19" s="27">
        <v>1</v>
      </c>
      <c r="D19" s="27" t="s">
        <v>57</v>
      </c>
      <c r="E19" s="28">
        <v>1200</v>
      </c>
      <c r="F19" s="28">
        <f>E19*C19</f>
        <v>1200</v>
      </c>
      <c r="G19" s="28"/>
      <c r="H19" s="28"/>
      <c r="I19" s="28">
        <f>F19</f>
        <v>1200</v>
      </c>
      <c r="J19" s="7"/>
    </row>
    <row r="20" spans="1:15" ht="19.5">
      <c r="A20" s="7"/>
      <c r="B20" s="7" t="s">
        <v>62</v>
      </c>
      <c r="C20" s="27">
        <v>6</v>
      </c>
      <c r="D20" s="27" t="s">
        <v>57</v>
      </c>
      <c r="E20" s="28">
        <v>1978</v>
      </c>
      <c r="F20" s="28">
        <f>E20*C20</f>
        <v>11868</v>
      </c>
      <c r="G20" s="28"/>
      <c r="H20" s="28"/>
      <c r="I20" s="28">
        <f>F20</f>
        <v>11868</v>
      </c>
      <c r="J20" s="7"/>
      <c r="N20" s="136">
        <f>F18+F19+F20</f>
        <v>64468</v>
      </c>
      <c r="O20">
        <f>N20*0.3</f>
        <v>19340.399999999998</v>
      </c>
    </row>
    <row r="21" spans="1:10" ht="19.5">
      <c r="A21" s="7"/>
      <c r="B21" s="131" t="s">
        <v>58</v>
      </c>
      <c r="C21" s="7"/>
      <c r="D21" s="7"/>
      <c r="E21" s="8"/>
      <c r="F21" s="31"/>
      <c r="G21" s="31"/>
      <c r="H21" s="31"/>
      <c r="I21" s="31">
        <f>SUM(I18:I20)</f>
        <v>64468</v>
      </c>
      <c r="J21" s="7"/>
    </row>
    <row r="22" spans="1:10" ht="21.75">
      <c r="A22" s="3"/>
      <c r="B22" s="14"/>
      <c r="C22" s="3"/>
      <c r="D22" s="3"/>
      <c r="E22" s="3"/>
      <c r="F22" s="15"/>
      <c r="G22" s="15"/>
      <c r="H22" s="15"/>
      <c r="I22" s="15"/>
      <c r="J22" s="3"/>
    </row>
    <row r="23" spans="1:10" ht="21.75">
      <c r="A23" s="4"/>
      <c r="B23" s="2"/>
      <c r="C23" s="2"/>
      <c r="D23" s="2"/>
      <c r="E23" s="3"/>
      <c r="F23" s="15"/>
      <c r="G23" s="15"/>
      <c r="H23" s="15"/>
      <c r="I23" s="15"/>
      <c r="J23" s="3"/>
    </row>
    <row r="24" spans="1:10" ht="21.75">
      <c r="A24" s="2"/>
      <c r="B24" s="137" t="s">
        <v>80</v>
      </c>
      <c r="C24" s="3"/>
      <c r="D24" s="3"/>
      <c r="E24" s="3"/>
      <c r="F24" s="15"/>
      <c r="G24" s="15"/>
      <c r="H24" s="15"/>
      <c r="I24" s="15"/>
      <c r="J24" s="3"/>
    </row>
    <row r="25" spans="1:10" ht="21.75">
      <c r="A25" s="2"/>
      <c r="B25" s="14"/>
      <c r="C25" s="3"/>
      <c r="D25" s="3"/>
      <c r="E25" s="3"/>
      <c r="F25" s="15"/>
      <c r="G25" s="15"/>
      <c r="H25" s="15"/>
      <c r="I25" s="15"/>
      <c r="J25" s="3"/>
    </row>
    <row r="26" spans="1:10" ht="21.75">
      <c r="A26" s="2"/>
      <c r="B26" s="2"/>
      <c r="C26" s="2"/>
      <c r="D26" s="2"/>
      <c r="E26" s="3"/>
      <c r="F26" s="15"/>
      <c r="G26" s="2"/>
      <c r="H26" s="2"/>
      <c r="I26" s="2"/>
      <c r="J26" s="3"/>
    </row>
    <row r="27" spans="1:10" ht="21.75">
      <c r="A27" s="2"/>
      <c r="B27" s="2" t="s">
        <v>19</v>
      </c>
      <c r="C27" s="2" t="s">
        <v>81</v>
      </c>
      <c r="D27" s="2"/>
      <c r="E27" s="3"/>
      <c r="F27" s="15"/>
      <c r="G27" s="2"/>
      <c r="H27" s="2"/>
      <c r="I27" s="2"/>
      <c r="J27" s="2"/>
    </row>
    <row r="28" spans="2:6" ht="21.75">
      <c r="B28" s="6" t="s">
        <v>76</v>
      </c>
      <c r="C28" s="2" t="s">
        <v>79</v>
      </c>
      <c r="D28" s="2"/>
      <c r="E28" s="3"/>
      <c r="F28" s="15"/>
    </row>
    <row r="29" spans="2:6" ht="21.75">
      <c r="B29" s="2"/>
      <c r="C29" s="2"/>
      <c r="D29" s="2"/>
      <c r="E29" s="2"/>
      <c r="F29" s="2"/>
    </row>
    <row r="30" spans="2:6" ht="21.75">
      <c r="B30" s="132" t="s">
        <v>63</v>
      </c>
      <c r="C30" s="35" t="s">
        <v>82</v>
      </c>
      <c r="D30" s="133"/>
      <c r="E30" s="35"/>
      <c r="F30" s="2"/>
    </row>
    <row r="31" spans="2:5" ht="21.75">
      <c r="B31" s="36" t="s">
        <v>74</v>
      </c>
      <c r="C31" s="35" t="s">
        <v>18</v>
      </c>
      <c r="D31" s="133"/>
      <c r="E31" s="35"/>
    </row>
    <row r="32" spans="2:5" ht="21.75">
      <c r="B32" s="35"/>
      <c r="C32" s="36"/>
      <c r="D32" s="35"/>
      <c r="E32" s="35"/>
    </row>
    <row r="33" spans="2:6" ht="21.75">
      <c r="B33" s="132" t="s">
        <v>64</v>
      </c>
      <c r="C33" s="35" t="s">
        <v>82</v>
      </c>
      <c r="D33" s="133"/>
      <c r="E33" s="35"/>
      <c r="F33" s="2"/>
    </row>
    <row r="34" spans="2:5" ht="21.75">
      <c r="B34" s="36" t="s">
        <v>77</v>
      </c>
      <c r="C34" s="35" t="s">
        <v>78</v>
      </c>
      <c r="D34" s="133"/>
      <c r="E34" s="35"/>
    </row>
  </sheetData>
  <sheetProtection/>
  <mergeCells count="9">
    <mergeCell ref="A2:J2"/>
    <mergeCell ref="A3:J3"/>
    <mergeCell ref="E8:F8"/>
    <mergeCell ref="G8:H8"/>
    <mergeCell ref="A8:A9"/>
    <mergeCell ref="B8:B9"/>
    <mergeCell ref="C8:C9"/>
    <mergeCell ref="D8:D9"/>
    <mergeCell ref="F7:H7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Windows User</cp:lastModifiedBy>
  <cp:lastPrinted>2018-07-25T03:39:11Z</cp:lastPrinted>
  <dcterms:created xsi:type="dcterms:W3CDTF">2016-07-22T03:31:11Z</dcterms:created>
  <dcterms:modified xsi:type="dcterms:W3CDTF">2018-10-01T03:53:06Z</dcterms:modified>
  <cp:category/>
  <cp:version/>
  <cp:contentType/>
  <cp:contentStatus/>
</cp:coreProperties>
</file>